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63C27204-DA9F-49E9-8953-470476692FEA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8" yWindow="-108" windowWidth="19416" windowHeight="10296" xr2:uid="{00000000-000D-0000-FFFF-FFFF00000000}"/>
  </bookViews>
  <sheets>
    <sheet name="EAEPE_COG" sheetId="1" r:id="rId1"/>
  </sheets>
  <definedNames>
    <definedName name="ANEXO">#REF!</definedName>
    <definedName name="_xlnm.Print_Titles" localSheetId="0">EAEPE_COG!$2:$8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G59" i="1" s="1"/>
  <c r="F26" i="1"/>
  <c r="G26" i="1"/>
  <c r="F18" i="1"/>
  <c r="F48" i="1"/>
  <c r="F53" i="1"/>
  <c r="G53" i="1" s="1"/>
  <c r="F36" i="1"/>
  <c r="G32" i="1"/>
  <c r="F32" i="1"/>
  <c r="G51" i="1"/>
  <c r="C30" i="1" l="1"/>
  <c r="C53" i="1"/>
  <c r="C59" i="1"/>
  <c r="C36" i="1"/>
  <c r="C48" i="1"/>
  <c r="C56" i="1"/>
  <c r="G48" i="1" l="1"/>
  <c r="G56" i="1"/>
  <c r="G36" i="1" l="1"/>
  <c r="G16" i="1"/>
  <c r="G34" i="1"/>
  <c r="G29" i="1"/>
  <c r="G22" i="1"/>
  <c r="G18" i="1"/>
  <c r="G31" i="1"/>
  <c r="G41" i="1"/>
  <c r="E13" i="1" l="1"/>
  <c r="H80" i="1" l="1"/>
  <c r="H13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H7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E25" i="1"/>
  <c r="H25" i="1" s="1"/>
  <c r="E24" i="1"/>
  <c r="H24" i="1" s="1"/>
  <c r="E23" i="1"/>
  <c r="H23" i="1" s="1"/>
  <c r="E22" i="1"/>
  <c r="H22" i="1" s="1"/>
  <c r="E21" i="1"/>
  <c r="G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E61" i="1"/>
  <c r="H61" i="1" s="1"/>
  <c r="E27" i="1"/>
  <c r="H27" i="1" s="1"/>
  <c r="D81" i="1"/>
  <c r="E17" i="1"/>
  <c r="E37" i="1"/>
  <c r="H37" i="1" s="1"/>
  <c r="E57" i="1"/>
  <c r="H57" i="1" s="1"/>
  <c r="E9" i="1"/>
  <c r="H9" i="1" s="1"/>
  <c r="C81" i="1"/>
  <c r="E47" i="1"/>
  <c r="H47" i="1" s="1"/>
  <c r="H21" i="1" l="1"/>
  <c r="G17" i="1"/>
  <c r="G81" i="1" s="1"/>
  <c r="F17" i="1"/>
  <c r="F81" i="1" s="1"/>
  <c r="H26" i="1"/>
  <c r="E81" i="1"/>
  <c r="H17" i="1" l="1"/>
  <c r="H81" i="1"/>
</calcChain>
</file>

<file path=xl/sharedStrings.xml><?xml version="1.0" encoding="utf-8"?>
<sst xmlns="http://schemas.openxmlformats.org/spreadsheetml/2006/main" count="91" uniqueCount="91">
  <si>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</si>
  <si>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</si>
  <si>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</si>
  <si>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</si>
  <si>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</si>
  <si>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</si>
  <si>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</si>
  <si>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</si>
  <si>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</si>
  <si>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</si>
  <si>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</si>
  <si>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</si>
  <si>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</si>
  <si>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</si>
  <si>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</si>
  <si>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</si>
  <si>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</si>
  <si>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</si>
  <si>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</si>
  <si>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</si>
  <si>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</si>
  <si>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</si>
  <si>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</si>
  <si>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</si>
  <si>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</si>
  <si>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</si>
  <si>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</si>
  <si>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</si>
  <si>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</si>
  <si>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</si>
  <si>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</si>
  <si>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</si>
  <si>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</si>
  <si>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</si>
  <si>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</si>
  <si>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</si>
  <si>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</si>
  <si>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</si>
  <si>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</si>
  <si>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</si>
  <si>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</si>
  <si>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</si>
  <si>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</si>
  <si>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</si>
  <si>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</si>
  <si>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</si>
  <si>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</si>
  <si>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</si>
  <si>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</si>
  <si>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</si>
  <si>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</si>
  <si>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</si>
  <si>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</si>
  <si>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</si>
  <si>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</si>
  <si>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</si>
  <si>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</si>
  <si>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</si>
  <si>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</si>
  <si>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</si>
  <si>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</si>
  <si>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</si>
  <si>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</si>
  <si>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</si>
  <si>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</si>
  <si>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</si>
  <si>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</si>
  <si>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</si>
  <si>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</si>
  <si>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</si>
  <si>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</si>
  <si>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</si>
  <si>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</si>
  <si>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</si>
  <si>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</si>
  <si>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</si>
  <si>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</si>
  <si>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</si>
  <si>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</si>
  <si>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</si>
  <si>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</si>
  <si>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</si>
  <si>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</si>
  <si>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</si>
  <si>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</si>
  <si>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</si>
  <si>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FONDO AUXILIAR PARA LA ADMINISTRACIÓN DE JUSTICIA</t>
  </si>
  <si>
    <t>Del 01 de enero al 31 de diciembre de 2024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</si>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</sst>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4" fontId="2" fillId="0" borderId="0" xfId="2" applyFont="1" applyProtection="1">
      <protection locked="0"/>
    </xf>
    <xf numFmtId="0" fontId="6" fillId="0" borderId="0" xfId="0" applyFont="1" applyProtection="1">
      <protection locked="0"/>
    </xf>
    <xf numFmtId="0" fontId="6" fillId="0" borderId="15" xfId="0" applyFont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8" zoomScaleNormal="88" workbookViewId="0">
      <selection activeCell="F49" sqref="F49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8" width="16.33203125" style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7" t="s">
        <v>86</v>
      </c>
      <c r="C2" s="28"/>
      <c r="D2" s="28"/>
      <c r="E2" s="28"/>
      <c r="F2" s="28"/>
      <c r="G2" s="28"/>
      <c r="H2" s="29"/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ht="12.6" thickBot="1" x14ac:dyDescent="0.3">
      <c r="B5" s="33" t="s">
        <v>87</v>
      </c>
      <c r="C5" s="34"/>
      <c r="D5" s="34"/>
      <c r="E5" s="34"/>
      <c r="F5" s="34"/>
      <c r="G5" s="34"/>
      <c r="H5" s="35"/>
    </row>
    <row r="6" spans="2:9" ht="12.6" thickBot="1" x14ac:dyDescent="0.3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6" thickBot="1" x14ac:dyDescent="0.3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3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7360080</v>
      </c>
      <c r="D9" s="16">
        <f>SUM(D10:D16)</f>
        <v>0</v>
      </c>
      <c r="E9" s="16">
        <f t="shared" ref="E9:E26" si="0">C9+D9</f>
        <v>7360080</v>
      </c>
      <c r="F9" s="16">
        <f>SUM(F10:F16)</f>
        <v>5531750</v>
      </c>
      <c r="G9" s="16">
        <f>SUM(G10:G16)</f>
        <v>5531750</v>
      </c>
      <c r="H9" s="16">
        <f t="shared" ref="H9:H40" si="1">E9-F9</f>
        <v>1828330</v>
      </c>
    </row>
    <row r="10" spans="2:9" ht="12" customHeight="1" x14ac:dyDescent="0.25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5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5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5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5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7360080</v>
      </c>
      <c r="D16" s="13">
        <v>0</v>
      </c>
      <c r="E16" s="18">
        <f t="shared" si="0"/>
        <v>7360080</v>
      </c>
      <c r="F16" s="12">
        <v>5531750</v>
      </c>
      <c r="G16" s="12">
        <f>+F16</f>
        <v>5531750</v>
      </c>
      <c r="H16" s="20">
        <f t="shared" si="1"/>
        <v>1828330</v>
      </c>
    </row>
    <row r="17" spans="2:8" ht="24" customHeight="1" x14ac:dyDescent="0.25">
      <c r="B17" s="6" t="s">
        <v>21</v>
      </c>
      <c r="C17" s="16">
        <f>SUM(C18:C26)</f>
        <v>390000</v>
      </c>
      <c r="D17" s="16">
        <f>SUM(D18:D26)</f>
        <v>0</v>
      </c>
      <c r="E17" s="16">
        <f t="shared" si="0"/>
        <v>390000</v>
      </c>
      <c r="F17" s="16">
        <f>SUM(F18:F26)</f>
        <v>290537.07999999996</v>
      </c>
      <c r="G17" s="16">
        <f>SUM(G18:G26)</f>
        <v>290537.07999999996</v>
      </c>
      <c r="H17" s="16">
        <f t="shared" si="1"/>
        <v>99462.920000000042</v>
      </c>
    </row>
    <row r="18" spans="2:8" ht="22.8" x14ac:dyDescent="0.25">
      <c r="B18" s="9" t="s">
        <v>22</v>
      </c>
      <c r="C18" s="12">
        <v>150000</v>
      </c>
      <c r="D18" s="13">
        <v>-1817.08</v>
      </c>
      <c r="E18" s="18">
        <f t="shared" si="0"/>
        <v>148182.92000000001</v>
      </c>
      <c r="F18" s="12">
        <f>48720</f>
        <v>48720</v>
      </c>
      <c r="G18" s="12">
        <f>+F18</f>
        <v>48720</v>
      </c>
      <c r="H18" s="20">
        <f t="shared" si="1"/>
        <v>99462.920000000013</v>
      </c>
    </row>
    <row r="19" spans="2:8" ht="12" customHeight="1" x14ac:dyDescent="0.25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5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150000</v>
      </c>
      <c r="D21" s="13">
        <v>-150000</v>
      </c>
      <c r="E21" s="18">
        <f t="shared" si="0"/>
        <v>0</v>
      </c>
      <c r="F21" s="12">
        <v>0</v>
      </c>
      <c r="G21" s="12">
        <f>+F21</f>
        <v>0</v>
      </c>
      <c r="H21" s="20">
        <f t="shared" si="1"/>
        <v>0</v>
      </c>
    </row>
    <row r="22" spans="2:8" ht="12" customHeight="1" x14ac:dyDescent="0.25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f>+F22</f>
        <v>0</v>
      </c>
      <c r="H22" s="20">
        <f t="shared" si="1"/>
        <v>0</v>
      </c>
    </row>
    <row r="23" spans="2:8" ht="12" customHeight="1" x14ac:dyDescent="0.25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5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90000</v>
      </c>
      <c r="D26" s="13">
        <v>151817.07999999999</v>
      </c>
      <c r="E26" s="18">
        <f t="shared" si="0"/>
        <v>241817.08</v>
      </c>
      <c r="F26" s="12">
        <f>12953.72+228863.36</f>
        <v>241817.08</v>
      </c>
      <c r="G26" s="12">
        <f>+F26</f>
        <v>241817.08</v>
      </c>
      <c r="H26" s="20">
        <f t="shared" si="1"/>
        <v>0</v>
      </c>
    </row>
    <row r="27" spans="2:8" ht="20.100000000000001" customHeight="1" x14ac:dyDescent="0.25">
      <c r="B27" s="6" t="s">
        <v>31</v>
      </c>
      <c r="C27" s="16">
        <f>SUM(C28:C36)</f>
        <v>15373092.84</v>
      </c>
      <c r="D27" s="16">
        <f>SUM(D28:D36)</f>
        <v>0</v>
      </c>
      <c r="E27" s="16">
        <f>D27+C27</f>
        <v>15373092.84</v>
      </c>
      <c r="F27" s="16">
        <f>SUM(F28:F36)</f>
        <v>1711430.6199999999</v>
      </c>
      <c r="G27" s="16">
        <f>SUM(G28:G36)</f>
        <v>1711430.6199999999</v>
      </c>
      <c r="H27" s="16">
        <f t="shared" si="1"/>
        <v>13661662.220000001</v>
      </c>
    </row>
    <row r="28" spans="2:8" x14ac:dyDescent="0.25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5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f>+F29</f>
        <v>0</v>
      </c>
      <c r="H29" s="20">
        <f t="shared" si="1"/>
        <v>0</v>
      </c>
    </row>
    <row r="30" spans="2:8" ht="12" customHeight="1" x14ac:dyDescent="0.25">
      <c r="B30" s="9" t="s">
        <v>34</v>
      </c>
      <c r="C30" s="12">
        <f>211118.84+334000+1800000+60000</f>
        <v>2405118.84</v>
      </c>
      <c r="D30" s="13">
        <v>0</v>
      </c>
      <c r="E30" s="18">
        <f t="shared" si="2"/>
        <v>2405118.84</v>
      </c>
      <c r="F30" s="12">
        <v>0</v>
      </c>
      <c r="G30" s="12">
        <v>0</v>
      </c>
      <c r="H30" s="20">
        <f t="shared" si="1"/>
        <v>2405118.84</v>
      </c>
    </row>
    <row r="31" spans="2:8" x14ac:dyDescent="0.25">
      <c r="B31" s="9" t="s">
        <v>35</v>
      </c>
      <c r="C31" s="12">
        <v>40000</v>
      </c>
      <c r="D31" s="13">
        <v>0</v>
      </c>
      <c r="E31" s="18">
        <f t="shared" si="2"/>
        <v>40000</v>
      </c>
      <c r="F31" s="12">
        <v>0</v>
      </c>
      <c r="G31" s="12">
        <f>+F31</f>
        <v>0</v>
      </c>
      <c r="H31" s="20">
        <f t="shared" si="1"/>
        <v>40000</v>
      </c>
    </row>
    <row r="32" spans="2:8" x14ac:dyDescent="0.25">
      <c r="B32" s="9" t="s">
        <v>36</v>
      </c>
      <c r="C32" s="12">
        <v>7612000</v>
      </c>
      <c r="D32" s="13">
        <v>0</v>
      </c>
      <c r="E32" s="18">
        <f t="shared" si="2"/>
        <v>7612000</v>
      </c>
      <c r="F32" s="12">
        <f>145194.12+335632.08</f>
        <v>480826.2</v>
      </c>
      <c r="G32" s="12">
        <f>+F32</f>
        <v>480826.2</v>
      </c>
      <c r="H32" s="20">
        <f t="shared" si="1"/>
        <v>7131173.7999999998</v>
      </c>
    </row>
    <row r="33" spans="2:8" x14ac:dyDescent="0.25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5">
      <c r="B34" s="9" t="s">
        <v>38</v>
      </c>
      <c r="C34" s="12">
        <v>114400</v>
      </c>
      <c r="D34" s="13">
        <v>0</v>
      </c>
      <c r="E34" s="18">
        <f t="shared" si="2"/>
        <v>114400</v>
      </c>
      <c r="F34" s="12">
        <v>101200</v>
      </c>
      <c r="G34" s="12">
        <f>+F34</f>
        <v>101200</v>
      </c>
      <c r="H34" s="20">
        <f t="shared" si="1"/>
        <v>13200</v>
      </c>
    </row>
    <row r="35" spans="2:8" x14ac:dyDescent="0.25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5">
      <c r="B36" s="9" t="s">
        <v>40</v>
      </c>
      <c r="C36" s="12">
        <f>187500+3719994+1294080</f>
        <v>5201574</v>
      </c>
      <c r="D36" s="13">
        <v>0</v>
      </c>
      <c r="E36" s="18">
        <f t="shared" si="2"/>
        <v>5201574</v>
      </c>
      <c r="F36" s="12">
        <f>73281+1056123.42</f>
        <v>1129404.42</v>
      </c>
      <c r="G36" s="12">
        <f>+F36</f>
        <v>1129404.42</v>
      </c>
      <c r="H36" s="20">
        <f t="shared" si="1"/>
        <v>4072169.58</v>
      </c>
    </row>
    <row r="37" spans="2:8" ht="20.100000000000001" customHeight="1" x14ac:dyDescent="0.25">
      <c r="B37" s="7" t="s">
        <v>41</v>
      </c>
      <c r="C37" s="16">
        <f>SUM(C38:C46)</f>
        <v>1303200</v>
      </c>
      <c r="D37" s="16">
        <f>SUM(D38:D46)</f>
        <v>0</v>
      </c>
      <c r="E37" s="16">
        <f>C37+D37</f>
        <v>1303200</v>
      </c>
      <c r="F37" s="16">
        <f>SUM(F38:F46)</f>
        <v>925200</v>
      </c>
      <c r="G37" s="16">
        <f>SUM(G38:G46)</f>
        <v>925200</v>
      </c>
      <c r="H37" s="16">
        <f t="shared" si="1"/>
        <v>378000</v>
      </c>
    </row>
    <row r="38" spans="2:8" ht="12" customHeight="1" x14ac:dyDescent="0.25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1303200</v>
      </c>
      <c r="D41" s="13">
        <v>0</v>
      </c>
      <c r="E41" s="18">
        <f t="shared" si="3"/>
        <v>1303200</v>
      </c>
      <c r="F41" s="12">
        <v>925200</v>
      </c>
      <c r="G41" s="12">
        <f>+F41</f>
        <v>925200</v>
      </c>
      <c r="H41" s="20">
        <f t="shared" ref="H41:H72" si="4">E41-F41</f>
        <v>378000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21487665.960000001</v>
      </c>
      <c r="D47" s="16">
        <f>SUM(D48:D56)</f>
        <v>0</v>
      </c>
      <c r="E47" s="16">
        <f t="shared" si="3"/>
        <v>21487665.960000001</v>
      </c>
      <c r="F47" s="16">
        <f>SUM(F48:F56)</f>
        <v>6849685.4000000004</v>
      </c>
      <c r="G47" s="16">
        <f>SUM(G48:G56)</f>
        <v>6849685.4000000004</v>
      </c>
      <c r="H47" s="16">
        <f t="shared" si="4"/>
        <v>14637980.560000001</v>
      </c>
    </row>
    <row r="48" spans="2:8" x14ac:dyDescent="0.25">
      <c r="B48" s="9" t="s">
        <v>52</v>
      </c>
      <c r="C48" s="12">
        <f>1200000+106000+1400000+5590811.92</f>
        <v>8296811.9199999999</v>
      </c>
      <c r="D48" s="13">
        <v>0</v>
      </c>
      <c r="E48" s="18">
        <f t="shared" si="3"/>
        <v>8296811.9199999999</v>
      </c>
      <c r="F48" s="12">
        <f>150113.28+363406.59+131180.92</f>
        <v>644700.79</v>
      </c>
      <c r="G48" s="12">
        <f>+F48</f>
        <v>644700.79</v>
      </c>
      <c r="H48" s="20">
        <f t="shared" si="4"/>
        <v>7652111.1299999999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5000000</v>
      </c>
      <c r="D51" s="13">
        <v>0</v>
      </c>
      <c r="E51" s="18">
        <f t="shared" si="3"/>
        <v>5000000</v>
      </c>
      <c r="F51" s="12">
        <v>3701936</v>
      </c>
      <c r="G51" s="12">
        <f>+F51</f>
        <v>3701936</v>
      </c>
      <c r="H51" s="20">
        <f t="shared" si="4"/>
        <v>1298064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f>2000000+5993304.04</f>
        <v>7993304.04</v>
      </c>
      <c r="D53" s="13">
        <v>0</v>
      </c>
      <c r="E53" s="18">
        <f t="shared" si="3"/>
        <v>7993304.04</v>
      </c>
      <c r="F53" s="12">
        <f>504692.8+1854805.81</f>
        <v>2359498.61</v>
      </c>
      <c r="G53" s="12">
        <f>+F53</f>
        <v>2359498.61</v>
      </c>
      <c r="H53" s="20">
        <f t="shared" si="4"/>
        <v>5633805.4299999997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5">
      <c r="B56" s="9" t="s">
        <v>60</v>
      </c>
      <c r="C56" s="12">
        <f>54000+143550</f>
        <v>197550</v>
      </c>
      <c r="D56" s="13">
        <v>0</v>
      </c>
      <c r="E56" s="18">
        <f t="shared" si="3"/>
        <v>197550</v>
      </c>
      <c r="F56" s="12">
        <v>143550</v>
      </c>
      <c r="G56" s="12">
        <f>+F56</f>
        <v>143550</v>
      </c>
      <c r="H56" s="20">
        <f t="shared" si="4"/>
        <v>54000</v>
      </c>
    </row>
    <row r="57" spans="2:8" ht="20.100000000000001" customHeight="1" x14ac:dyDescent="0.25">
      <c r="B57" s="6" t="s">
        <v>61</v>
      </c>
      <c r="C57" s="16">
        <f>SUM(C58:C60)</f>
        <v>16600000</v>
      </c>
      <c r="D57" s="16">
        <f>SUM(D58:D60)</f>
        <v>41075512.390000001</v>
      </c>
      <c r="E57" s="16">
        <f t="shared" si="3"/>
        <v>57675512.390000001</v>
      </c>
      <c r="F57" s="16">
        <f>SUM(F58:F60)</f>
        <v>16741843.98</v>
      </c>
      <c r="G57" s="16">
        <f>SUM(G58:G60)</f>
        <v>16741843.98</v>
      </c>
      <c r="H57" s="16">
        <f t="shared" si="4"/>
        <v>40933668.409999996</v>
      </c>
    </row>
    <row r="58" spans="2:8" x14ac:dyDescent="0.2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5">
      <c r="B59" s="9" t="s">
        <v>63</v>
      </c>
      <c r="C59" s="12">
        <f>15000000+1600000</f>
        <v>16600000</v>
      </c>
      <c r="D59" s="13">
        <v>41075512.390000001</v>
      </c>
      <c r="E59" s="18">
        <f t="shared" si="3"/>
        <v>57675512.390000001</v>
      </c>
      <c r="F59" s="12">
        <f>18676987.94-1935143.96</f>
        <v>16741843.98</v>
      </c>
      <c r="G59" s="12">
        <f>+F59</f>
        <v>16741843.98</v>
      </c>
      <c r="H59" s="18">
        <f t="shared" si="4"/>
        <v>40933668.409999996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62514038.799999997</v>
      </c>
      <c r="D81" s="22">
        <f>SUM(D73,D69,D61,D57,D47,D37,D27,D17,D9)</f>
        <v>41075512.390000001</v>
      </c>
      <c r="E81" s="22">
        <f>C81+D81</f>
        <v>103589551.19</v>
      </c>
      <c r="F81" s="22">
        <f>SUM(F73,F69,F61,F57,F47,F37,F17,F27,F9)</f>
        <v>32050447.080000002</v>
      </c>
      <c r="G81" s="22">
        <f>SUM(G73,G69,G61,G57,G47,G37,G27,G17,G9)</f>
        <v>32050447.080000002</v>
      </c>
      <c r="H81" s="22">
        <f t="shared" si="5"/>
        <v>71539104.109999999</v>
      </c>
    </row>
    <row r="83" spans="2:8" s="23" customFormat="1" x14ac:dyDescent="0.25"/>
    <row r="84" spans="2:8" s="23" customFormat="1" x14ac:dyDescent="0.25"/>
    <row r="85" spans="2:8" s="23" customFormat="1" x14ac:dyDescent="0.25">
      <c r="C85" s="24"/>
    </row>
    <row r="86" spans="2:8" s="25" customFormat="1" thickBot="1" x14ac:dyDescent="0.25">
      <c r="B86" s="26"/>
    </row>
    <row r="87" spans="2:8" s="25" customFormat="1" ht="11.4" x14ac:dyDescent="0.2">
      <c r="B87" s="25" t="s">
        <v>88</v>
      </c>
    </row>
    <row r="88" spans="2:8" s="25" customFormat="1" ht="11.4" x14ac:dyDescent="0.2">
      <c r="B88" s="25" t="s">
        <v>89</v>
      </c>
    </row>
    <row r="89" spans="2:8" s="25" customFormat="1" ht="11.4" x14ac:dyDescent="0.2">
      <c r="B89" s="25" t="s">
        <v>90</v>
      </c>
    </row>
    <row r="90" spans="2:8" s="25" customFormat="1" ht="11.4" x14ac:dyDescent="0.2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2025-01-24T19:17:21Z</cp:lastPrinted>
  <dcterms:created xsi:type="dcterms:W3CDTF">2019-12-04T16:22:52Z</dcterms:created>
  <dcterms:modified xsi:type="dcterms:W3CDTF">2025-01-24T19:19:29Z</dcterms:modified>
</cp:coreProperties>
</file>